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stado Comparativo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0" i="1"/>
  <c r="C11"/>
  <c r="F11" s="1"/>
  <c r="C12"/>
  <c r="D12"/>
  <c r="E12" s="1"/>
  <c r="C13"/>
  <c r="E13" s="1"/>
  <c r="F14"/>
  <c r="C15"/>
  <c r="F15" s="1"/>
  <c r="F16"/>
  <c r="F17"/>
  <c r="C18"/>
  <c r="F18" s="1"/>
  <c r="C19"/>
  <c r="D19"/>
  <c r="E19" s="1"/>
  <c r="E20"/>
  <c r="F20"/>
  <c r="E21"/>
  <c r="F21"/>
  <c r="E22"/>
  <c r="F22"/>
  <c r="E23"/>
  <c r="F23"/>
  <c r="F24"/>
  <c r="E25"/>
  <c r="F25"/>
  <c r="F26"/>
  <c r="E27"/>
  <c r="F27"/>
  <c r="F28"/>
  <c r="F19" l="1"/>
  <c r="D9"/>
  <c r="F12"/>
  <c r="D29"/>
  <c r="F13"/>
  <c r="C9"/>
  <c r="C29" s="1"/>
  <c r="F10"/>
  <c r="F9" l="1"/>
  <c r="F29" s="1"/>
  <c r="E9"/>
  <c r="E29"/>
</calcChain>
</file>

<file path=xl/sharedStrings.xml><?xml version="1.0" encoding="utf-8"?>
<sst xmlns="http://schemas.openxmlformats.org/spreadsheetml/2006/main" count="31" uniqueCount="31">
  <si>
    <r>
      <rPr>
        <b/>
        <sz val="12"/>
        <color rgb="FF231F20"/>
        <rFont val="Times New Roman"/>
        <family val="1"/>
      </rPr>
      <t>Resultado financiero (1-2)</t>
    </r>
  </si>
  <si>
    <r>
      <rPr>
        <sz val="11"/>
        <rFont val="Times New Roman"/>
        <family val="1"/>
      </rPr>
      <t>Gastos financieros</t>
    </r>
  </si>
  <si>
    <t>Adquisición de Activos Financieros con fines de Políticas</t>
  </si>
  <si>
    <r>
      <rPr>
        <sz val="11"/>
        <rFont val="Times New Roman"/>
        <family val="1"/>
      </rPr>
      <t>Obras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</si>
  <si>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</si>
  <si>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</si>
  <si>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</si>
  <si>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</si>
  <si>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</si>
  <si>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Remuneraciones y contribuciones</t>
    </r>
  </si>
  <si>
    <r>
      <rPr>
        <b/>
        <sz val="11"/>
        <rFont val="Times New Roman"/>
        <family val="1"/>
      </rPr>
      <t>Gastos totales</t>
    </r>
  </si>
  <si>
    <t>Ingresos a especificar (Subsidios SISALRIL, multas, pérdida de propiedad, donaciones de embajadas y ventas de formularios)</t>
  </si>
  <si>
    <r>
      <rPr>
        <sz val="11"/>
        <rFont val="Times New Roman"/>
        <family val="1"/>
      </rPr>
      <t>Activos financieros con fines de política</t>
    </r>
  </si>
  <si>
    <r>
      <rPr>
        <sz val="11"/>
        <rFont val="Times New Roman"/>
        <family val="1"/>
      </rPr>
      <t>Venta de activos no financieros</t>
    </r>
  </si>
  <si>
    <t xml:space="preserve">                                                    </t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</si>
  <si>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</si>
  <si>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</si>
  <si>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</si>
  <si>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</si>
  <si>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</si>
  <si>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Impuestos</t>
    </r>
  </si>
  <si>
    <r>
      <rPr>
        <b/>
        <sz val="11"/>
        <rFont val="Times New Roman"/>
        <family val="1"/>
      </rPr>
      <t>Ingresos totales</t>
    </r>
  </si>
  <si>
    <t>Variación (D=A-B)</t>
  </si>
  <si>
    <t>% de Variac Ejecución (C=B/A)</t>
  </si>
  <si>
    <t>Presupuesto Ejecutado (B)</t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</si>
  <si>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</si>
  <si>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Concepto</t>
    </r>
  </si>
  <si>
    <t>(Clasificación de Ingresos y Gastos por Objeto)</t>
  </si>
  <si>
    <t>Presupuesto sobre la Base de Efectivo</t>
  </si>
  <si>
    <t xml:space="preserve">Estado de Comparación de los Importes Presupuestados y Realizados </t>
  </si>
  <si>
    <t>DIRECCION NACIONAL DE CONTROL DE DROGAS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</si>
</sst>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##0.0;###0.0"/>
    <numFmt numFmtId="165" formatCode="###0;###0"/>
    <numFmt numFmtId="166" formatCode="_-* #,##0.00\ _P_t_s_-;\-* #,##0.00\ _P_t_s_-;_-* &quot;-&quot;??\ _P_t_s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sz val="11"/>
      <color rgb="FF000000"/>
      <name val="Times New Roman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2"/>
    </font>
    <font>
      <b/>
      <sz val="11"/>
      <color rgb="FF000000"/>
      <name val="Times New Roman"/>
      <family val="1"/>
    </font>
    <font>
      <b/>
      <sz val="11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3" fontId="2" fillId="0" borderId="1" xfId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43" fontId="7" fillId="0" borderId="5" xfId="1" applyFont="1" applyFill="1" applyBorder="1" applyAlignment="1">
      <alignment horizontal="center" vertical="top" wrapText="1"/>
    </xf>
    <xf numFmtId="43" fontId="0" fillId="0" borderId="0" xfId="1" applyFont="1"/>
    <xf numFmtId="43" fontId="2" fillId="0" borderId="5" xfId="1" applyFont="1" applyFill="1" applyBorder="1" applyAlignment="1">
      <alignment horizontal="center" vertical="top" wrapText="1"/>
    </xf>
    <xf numFmtId="9" fontId="2" fillId="0" borderId="2" xfId="2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23">
    <cellStyle name="Comma_Hoja de trabajo flujo 2007" xfId="3"/>
    <cellStyle name="Millares" xfId="1" builtinId="3"/>
    <cellStyle name="Millares 2" xfId="4"/>
    <cellStyle name="Millares 3" xfId="5"/>
    <cellStyle name="Millares 3 2" xfId="6"/>
    <cellStyle name="Millares 4" xfId="7"/>
    <cellStyle name="Millares 5" xfId="8"/>
    <cellStyle name="Millares 6" xfId="9"/>
    <cellStyle name="Moneda 2" xfId="10"/>
    <cellStyle name="Normal" xfId="0" builtinId="0"/>
    <cellStyle name="Normal 2" xfId="11"/>
    <cellStyle name="Normal 2 2" xfId="12"/>
    <cellStyle name="Normal 2 2 2" xfId="13"/>
    <cellStyle name="Normal 3" xfId="14"/>
    <cellStyle name="Normal 4" xfId="15"/>
    <cellStyle name="Normal 4 2" xfId="16"/>
    <cellStyle name="Normal 5" xfId="17"/>
    <cellStyle name="Normal 6" xfId="18"/>
    <cellStyle name="Normal 7" xfId="19"/>
    <cellStyle name="Porcentual" xfId="2" builtinId="5"/>
    <cellStyle name="Porcentual 2" xfId="20"/>
    <cellStyle name="Porcentual 3" xfId="21"/>
    <cellStyle name="Porcentual 4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0</xdr:rowOff>
    </xdr:from>
    <xdr:to>
      <xdr:col>3</xdr:col>
      <xdr:colOff>304341</xdr:colOff>
      <xdr:row>0</xdr:row>
      <xdr:rowOff>800100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30434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FISCAL%202022%20DIGECOG%20&#218;ltima%20revisi&#243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  <sheetName val="Hoja1"/>
    </sheetNames>
    <sheetDataSet>
      <sheetData sheetId="0">
        <row r="166">
          <cell r="C166">
            <v>4099426.5</v>
          </cell>
        </row>
        <row r="181">
          <cell r="C181">
            <v>1792969489.49</v>
          </cell>
        </row>
        <row r="188">
          <cell r="C188">
            <v>1668627.49</v>
          </cell>
        </row>
        <row r="189">
          <cell r="C189">
            <v>497660.09</v>
          </cell>
        </row>
        <row r="190">
          <cell r="C190">
            <v>1858600</v>
          </cell>
        </row>
        <row r="191">
          <cell r="C191">
            <v>419105.86</v>
          </cell>
        </row>
        <row r="192">
          <cell r="C192">
            <v>11722863.470000001</v>
          </cell>
        </row>
        <row r="193">
          <cell r="C193">
            <v>35287911.939999998</v>
          </cell>
        </row>
        <row r="194">
          <cell r="C194">
            <v>941469.38</v>
          </cell>
        </row>
        <row r="274">
          <cell r="C274">
            <v>0</v>
          </cell>
        </row>
        <row r="357">
          <cell r="C357">
            <v>321528.01</v>
          </cell>
        </row>
        <row r="358">
          <cell r="C358">
            <v>3007510.46</v>
          </cell>
        </row>
        <row r="359">
          <cell r="C359">
            <v>500000</v>
          </cell>
        </row>
        <row r="360">
          <cell r="C360">
            <v>1633102.53</v>
          </cell>
        </row>
        <row r="361">
          <cell r="C361">
            <v>0</v>
          </cell>
        </row>
        <row r="362">
          <cell r="C362">
            <v>1423550</v>
          </cell>
        </row>
        <row r="363">
          <cell r="C363">
            <v>2094700</v>
          </cell>
        </row>
        <row r="364">
          <cell r="C364">
            <v>0</v>
          </cell>
        </row>
        <row r="365">
          <cell r="C365">
            <v>306000</v>
          </cell>
        </row>
        <row r="369">
          <cell r="C369">
            <v>1970000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3" workbookViewId="0">
      <selection activeCell="D35" sqref="D35"/>
    </sheetView>
  </sheetViews>
  <sheetFormatPr baseColWidth="10" defaultRowHeight="15"/>
  <cols>
    <col min="1" max="1" width="3.5703125" bestFit="1" customWidth="1"/>
    <col min="2" max="2" width="34.5703125" customWidth="1"/>
    <col min="3" max="3" width="18.28515625" bestFit="1" customWidth="1"/>
    <col min="4" max="4" width="19.140625" bestFit="1" customWidth="1"/>
    <col min="5" max="5" width="13" bestFit="1" customWidth="1"/>
    <col min="6" max="6" width="19.140625" bestFit="1" customWidth="1"/>
    <col min="8" max="8" width="16.85546875" bestFit="1" customWidth="1"/>
  </cols>
  <sheetData>
    <row r="1" spans="1:8" ht="64.5" customHeight="1">
      <c r="A1" s="29"/>
      <c r="B1" s="30"/>
      <c r="C1" s="30"/>
      <c r="D1" s="30"/>
      <c r="E1" s="30"/>
      <c r="F1" s="31"/>
      <c r="G1" s="26"/>
      <c r="H1" s="26"/>
    </row>
    <row r="2" spans="1:8" ht="15.75">
      <c r="A2" s="38" t="s">
        <v>30</v>
      </c>
      <c r="B2" s="39"/>
      <c r="C2" s="39"/>
      <c r="D2" s="39"/>
      <c r="E2" s="39"/>
      <c r="F2" s="40"/>
      <c r="G2" s="26"/>
      <c r="H2" s="26"/>
    </row>
    <row r="3" spans="1:8">
      <c r="A3" s="32" t="s">
        <v>29</v>
      </c>
      <c r="B3" s="33"/>
      <c r="C3" s="33"/>
      <c r="D3" s="33"/>
      <c r="E3" s="33"/>
      <c r="F3" s="34"/>
      <c r="G3" s="26"/>
      <c r="H3" s="26"/>
    </row>
    <row r="4" spans="1:8">
      <c r="A4" s="32"/>
      <c r="B4" s="33"/>
      <c r="C4" s="33"/>
      <c r="D4" s="33"/>
      <c r="E4" s="33"/>
      <c r="F4" s="34"/>
      <c r="G4" s="26"/>
      <c r="H4" s="26"/>
    </row>
    <row r="5" spans="1:8">
      <c r="A5" s="32" t="s">
        <v>28</v>
      </c>
      <c r="B5" s="33"/>
      <c r="C5" s="33"/>
      <c r="D5" s="33"/>
      <c r="E5" s="33"/>
      <c r="F5" s="34"/>
      <c r="G5" s="26"/>
      <c r="H5" s="26"/>
    </row>
    <row r="6" spans="1:8">
      <c r="A6" s="35" t="s">
        <v>27</v>
      </c>
      <c r="B6" s="36"/>
      <c r="C6" s="36"/>
      <c r="D6" s="36"/>
      <c r="E6" s="36"/>
      <c r="F6" s="37"/>
      <c r="G6" s="25"/>
      <c r="H6" s="25"/>
    </row>
    <row r="7" spans="1:8" ht="9" customHeight="1">
      <c r="A7" s="35"/>
      <c r="B7" s="36"/>
      <c r="C7" s="36"/>
      <c r="D7" s="36"/>
      <c r="E7" s="36"/>
      <c r="F7" s="37"/>
      <c r="G7" s="25"/>
      <c r="H7" s="25"/>
    </row>
    <row r="8" spans="1:8" ht="42.75">
      <c r="A8" s="27" t="s">
        <v>26</v>
      </c>
      <c r="B8" s="28"/>
      <c r="C8" s="23" t="s">
        <v>25</v>
      </c>
      <c r="D8" s="24" t="s">
        <v>24</v>
      </c>
      <c r="E8" s="23" t="s">
        <v>23</v>
      </c>
      <c r="F8" s="22" t="s">
        <v>22</v>
      </c>
    </row>
    <row r="9" spans="1:8">
      <c r="A9" s="16">
        <v>1</v>
      </c>
      <c r="B9" s="15" t="s">
        <v>21</v>
      </c>
      <c r="C9" s="14">
        <f>SUM(C10:C18)</f>
        <v>1884753066.1600001</v>
      </c>
      <c r="D9" s="14">
        <f>SUM(D10:D18)</f>
        <v>11256391</v>
      </c>
      <c r="E9" s="13">
        <f>+D9/C9</f>
        <v>5.9723425854049913E-3</v>
      </c>
      <c r="F9" s="12">
        <f>SUM(F10:F18)</f>
        <v>1873496675.1600001</v>
      </c>
    </row>
    <row r="10" spans="1:8">
      <c r="A10" s="9">
        <v>1.1000000000000001</v>
      </c>
      <c r="B10" s="8" t="s">
        <v>20</v>
      </c>
      <c r="C10" s="7">
        <v>0</v>
      </c>
      <c r="D10" s="7">
        <f>+'[1]Notas a los Estados'!C274</f>
        <v>0</v>
      </c>
      <c r="E10" s="2">
        <v>0</v>
      </c>
      <c r="F10" s="10">
        <f t="shared" ref="F10:F17" si="0">+C10-D10</f>
        <v>0</v>
      </c>
    </row>
    <row r="11" spans="1:8">
      <c r="A11" s="9">
        <v>1.2</v>
      </c>
      <c r="B11" s="8" t="s">
        <v>19</v>
      </c>
      <c r="C11" s="7">
        <f>+'[1]Notas a los Estados'!C190</f>
        <v>1858600</v>
      </c>
      <c r="D11" s="7">
        <v>0</v>
      </c>
      <c r="E11" s="2">
        <v>0</v>
      </c>
      <c r="F11" s="6">
        <f t="shared" si="0"/>
        <v>1858600</v>
      </c>
    </row>
    <row r="12" spans="1:8">
      <c r="A12" s="9">
        <v>1.3</v>
      </c>
      <c r="B12" s="8" t="s">
        <v>18</v>
      </c>
      <c r="C12" s="7">
        <f>+'[1]Notas a los Estados'!C193</f>
        <v>35287911.939999998</v>
      </c>
      <c r="D12" s="7">
        <f>+'[1]Notas a los Estados'!C357+'[1]Notas a los Estados'!C358+'[1]Notas a los Estados'!C359+'[1]Notas a los Estados'!C360+'[1]Notas a los Estados'!C361+'[1]Notas a los Estados'!C362+'[1]Notas a los Estados'!C363+'[1]Notas a los Estados'!C364+'[1]Notas a los Estados'!C365+'[1]Notas a los Estados'!C369</f>
        <v>11256391</v>
      </c>
      <c r="E12" s="2">
        <f>+D12/C12</f>
        <v>0.31898716532560017</v>
      </c>
      <c r="F12" s="10">
        <f t="shared" si="0"/>
        <v>24031520.939999998</v>
      </c>
    </row>
    <row r="13" spans="1:8">
      <c r="A13" s="9">
        <v>1.4</v>
      </c>
      <c r="B13" s="8" t="s">
        <v>17</v>
      </c>
      <c r="C13" s="7">
        <f>+'[1]Notas a los Estados'!C181</f>
        <v>1792969489.49</v>
      </c>
      <c r="D13" s="7">
        <v>0</v>
      </c>
      <c r="E13" s="2">
        <f>+D13/C13</f>
        <v>0</v>
      </c>
      <c r="F13" s="6">
        <f t="shared" si="0"/>
        <v>1792969489.49</v>
      </c>
    </row>
    <row r="14" spans="1:8">
      <c r="A14" s="9">
        <v>1.5</v>
      </c>
      <c r="B14" s="8" t="s">
        <v>16</v>
      </c>
      <c r="C14" s="7">
        <v>0</v>
      </c>
      <c r="D14" s="7">
        <v>0</v>
      </c>
      <c r="E14" s="2">
        <v>0</v>
      </c>
      <c r="F14" s="6">
        <f t="shared" si="0"/>
        <v>0</v>
      </c>
    </row>
    <row r="15" spans="1:8">
      <c r="A15" s="9">
        <v>1.6</v>
      </c>
      <c r="B15" s="8" t="s">
        <v>15</v>
      </c>
      <c r="C15" s="7">
        <f>+'[1]Notas a los Estados'!C166+'[1]Notas a los Estados'!C192</f>
        <v>15822289.970000001</v>
      </c>
      <c r="D15" s="7">
        <v>0</v>
      </c>
      <c r="E15" s="2">
        <v>0</v>
      </c>
      <c r="F15" s="6">
        <f t="shared" si="0"/>
        <v>15822289.970000001</v>
      </c>
      <c r="H15" s="21" t="s">
        <v>14</v>
      </c>
    </row>
    <row r="16" spans="1:8">
      <c r="A16" s="9">
        <v>1.7</v>
      </c>
      <c r="B16" s="8" t="s">
        <v>13</v>
      </c>
      <c r="C16" s="7">
        <v>0</v>
      </c>
      <c r="D16" s="7">
        <v>0</v>
      </c>
      <c r="E16" s="2">
        <v>0</v>
      </c>
      <c r="F16" s="6">
        <f t="shared" si="0"/>
        <v>0</v>
      </c>
    </row>
    <row r="17" spans="1:8" ht="15" customHeight="1">
      <c r="A17" s="9">
        <v>1.8</v>
      </c>
      <c r="B17" s="8" t="s">
        <v>12</v>
      </c>
      <c r="C17" s="7">
        <v>0</v>
      </c>
      <c r="D17" s="7">
        <v>0</v>
      </c>
      <c r="E17" s="2">
        <v>0</v>
      </c>
      <c r="F17" s="6">
        <f t="shared" si="0"/>
        <v>0</v>
      </c>
    </row>
    <row r="18" spans="1:8" ht="60">
      <c r="A18" s="9">
        <v>1.9</v>
      </c>
      <c r="B18" s="8" t="s">
        <v>11</v>
      </c>
      <c r="C18" s="20">
        <f>+'[1]Notas a los Estados'!C188+'[1]Notas a los Estados'!C189+'[1]Notas a los Estados'!C191+'[1]Notas a los Estados'!C193+'[1]Notas a los Estados'!C194</f>
        <v>38814774.759999998</v>
      </c>
      <c r="D18" s="19">
        <v>0</v>
      </c>
      <c r="E18" s="18">
        <v>0</v>
      </c>
      <c r="F18" s="17">
        <f>+C18</f>
        <v>38814774.759999998</v>
      </c>
    </row>
    <row r="19" spans="1:8">
      <c r="A19" s="16">
        <v>2</v>
      </c>
      <c r="B19" s="15" t="s">
        <v>10</v>
      </c>
      <c r="C19" s="14">
        <f>SUM(C20:C28)</f>
        <v>1490751720</v>
      </c>
      <c r="D19" s="14">
        <f>SUM(D20:D28)</f>
        <v>1875877857.5599997</v>
      </c>
      <c r="E19" s="13">
        <f>+D19/C19</f>
        <v>1.2583435808881707</v>
      </c>
      <c r="F19" s="12">
        <f>SUM(F20:F28)</f>
        <v>-385126137.55999988</v>
      </c>
      <c r="H19" s="11"/>
    </row>
    <row r="20" spans="1:8">
      <c r="A20" s="9">
        <v>2.1</v>
      </c>
      <c r="B20" s="8" t="s">
        <v>9</v>
      </c>
      <c r="C20" s="7">
        <v>1279903724.24</v>
      </c>
      <c r="D20" s="7">
        <v>1372114459.3599999</v>
      </c>
      <c r="E20" s="2">
        <f>+D20/C20</f>
        <v>1.0720450557128851</v>
      </c>
      <c r="F20" s="6">
        <f t="shared" ref="F20:F28" si="1">+C20-D20</f>
        <v>-92210735.119999886</v>
      </c>
      <c r="H20" s="11"/>
    </row>
    <row r="21" spans="1:8">
      <c r="A21" s="9">
        <v>2.2000000000000002</v>
      </c>
      <c r="B21" s="8" t="s">
        <v>8</v>
      </c>
      <c r="C21" s="7">
        <v>106126525</v>
      </c>
      <c r="D21" s="7">
        <v>269383538.14999998</v>
      </c>
      <c r="E21" s="2">
        <f>+D21/C21</f>
        <v>2.5383243081783746</v>
      </c>
      <c r="F21" s="10">
        <f t="shared" si="1"/>
        <v>-163257013.14999998</v>
      </c>
      <c r="H21" s="11"/>
    </row>
    <row r="22" spans="1:8">
      <c r="A22" s="9">
        <v>2.2999999999999998</v>
      </c>
      <c r="B22" s="8" t="s">
        <v>7</v>
      </c>
      <c r="C22" s="7">
        <v>73759603.319999993</v>
      </c>
      <c r="D22" s="7">
        <v>124986669.81</v>
      </c>
      <c r="E22" s="2">
        <f>+D22/C22</f>
        <v>1.6945138556094936</v>
      </c>
      <c r="F22" s="10">
        <f t="shared" si="1"/>
        <v>-51227066.49000001</v>
      </c>
    </row>
    <row r="23" spans="1:8">
      <c r="A23" s="9">
        <v>2.4</v>
      </c>
      <c r="B23" s="8" t="s">
        <v>6</v>
      </c>
      <c r="C23" s="7">
        <v>5352000</v>
      </c>
      <c r="D23" s="7">
        <v>9504627.4800000004</v>
      </c>
      <c r="E23" s="2">
        <f>+D23/C23</f>
        <v>1.7759019955156952</v>
      </c>
      <c r="F23" s="10">
        <f t="shared" si="1"/>
        <v>-4152627.4800000004</v>
      </c>
    </row>
    <row r="24" spans="1:8">
      <c r="A24" s="9">
        <v>2.5</v>
      </c>
      <c r="B24" s="8" t="s">
        <v>5</v>
      </c>
      <c r="C24" s="7">
        <v>0</v>
      </c>
      <c r="D24" s="7">
        <v>0</v>
      </c>
      <c r="E24" s="2">
        <v>0</v>
      </c>
      <c r="F24" s="6">
        <f t="shared" si="1"/>
        <v>0</v>
      </c>
    </row>
    <row r="25" spans="1:8" ht="15" customHeight="1">
      <c r="A25" s="9">
        <v>2.6</v>
      </c>
      <c r="B25" s="8" t="s">
        <v>4</v>
      </c>
      <c r="C25" s="7">
        <v>8605867.4399999995</v>
      </c>
      <c r="D25" s="7">
        <v>94950526.019999996</v>
      </c>
      <c r="E25" s="2">
        <f>+D25/C25</f>
        <v>11.033231302015036</v>
      </c>
      <c r="F25" s="6">
        <f t="shared" si="1"/>
        <v>-86344658.579999998</v>
      </c>
    </row>
    <row r="26" spans="1:8">
      <c r="A26" s="9">
        <v>2.7</v>
      </c>
      <c r="B26" s="8" t="s">
        <v>3</v>
      </c>
      <c r="C26" s="7">
        <v>15000000</v>
      </c>
      <c r="D26" s="7">
        <v>2968036.74</v>
      </c>
      <c r="E26" s="2">
        <v>0</v>
      </c>
      <c r="F26" s="6">
        <f t="shared" si="1"/>
        <v>12031963.26</v>
      </c>
    </row>
    <row r="27" spans="1:8" ht="30">
      <c r="A27" s="9">
        <v>2.8</v>
      </c>
      <c r="B27" s="8" t="s">
        <v>2</v>
      </c>
      <c r="C27" s="7">
        <v>2004000</v>
      </c>
      <c r="D27" s="7">
        <v>1970000</v>
      </c>
      <c r="E27" s="2">
        <f>+D27/C27</f>
        <v>0.98303393213572854</v>
      </c>
      <c r="F27" s="6">
        <f t="shared" si="1"/>
        <v>34000</v>
      </c>
    </row>
    <row r="28" spans="1:8">
      <c r="A28" s="9">
        <v>2.9</v>
      </c>
      <c r="B28" s="8" t="s">
        <v>1</v>
      </c>
      <c r="C28" s="7">
        <v>0</v>
      </c>
      <c r="D28" s="7">
        <v>0</v>
      </c>
      <c r="E28" s="2">
        <v>0</v>
      </c>
      <c r="F28" s="6">
        <f t="shared" si="1"/>
        <v>0</v>
      </c>
    </row>
    <row r="29" spans="1:8" ht="16.5" thickBot="1">
      <c r="A29" s="5"/>
      <c r="B29" s="4" t="s">
        <v>0</v>
      </c>
      <c r="C29" s="3">
        <f>+C9-C19</f>
        <v>394001346.16000009</v>
      </c>
      <c r="D29" s="3">
        <f>+D9-D19</f>
        <v>-1864621466.5599997</v>
      </c>
      <c r="E29" s="2">
        <f>+D29/C29</f>
        <v>-4.7325256239170184</v>
      </c>
      <c r="F29" s="1">
        <f>+F9-F19</f>
        <v>2258622812.7199998</v>
      </c>
    </row>
  </sheetData>
  <mergeCells count="8">
    <mergeCell ref="A8:B8"/>
    <mergeCell ref="A1:F1"/>
    <mergeCell ref="A4:F4"/>
    <mergeCell ref="A5:F5"/>
    <mergeCell ref="A6:F6"/>
    <mergeCell ref="A7:F7"/>
    <mergeCell ref="A3:F3"/>
    <mergeCell ref="A2:F2"/>
  </mergeCells>
  <pageMargins left="0.28999999999999998" right="0.2" top="0.21" bottom="0.18" header="0.17" footer="0.18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Comparativo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2023-01-16T19:41:20Z</dcterms:created>
  <dcterms:modified xsi:type="dcterms:W3CDTF">2023-01-16T20:36:03Z</dcterms:modified>
</cp:coreProperties>
</file>